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A604991D-E583-4712-8E7F-D3448336FB08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5" i="1" l="1"/>
  <c r="H45" i="1"/>
  <c r="I18" i="1"/>
  <c r="I19" i="1"/>
  <c r="I26" i="1"/>
  <c r="I28" i="1"/>
  <c r="I29" i="1"/>
  <c r="I30" i="1"/>
  <c r="I32" i="1"/>
  <c r="I33" i="1"/>
  <c r="I34" i="1"/>
  <c r="I36" i="1"/>
  <c r="I37" i="1"/>
  <c r="I38" i="1"/>
  <c r="I39" i="1"/>
  <c r="I40" i="1"/>
  <c r="I41" i="1"/>
  <c r="I42" i="1"/>
  <c r="I43" i="1"/>
  <c r="I44" i="1"/>
  <c r="I12" i="1"/>
  <c r="I11" i="1"/>
  <c r="I13" i="1"/>
  <c r="I14" i="1"/>
  <c r="I15" i="1"/>
  <c r="I16" i="1"/>
  <c r="I17" i="1"/>
  <c r="I10" i="1"/>
  <c r="I9" i="1"/>
  <c r="G34" i="1"/>
  <c r="H34" i="1"/>
  <c r="F26" i="1"/>
  <c r="G26" i="1"/>
  <c r="H26" i="1"/>
  <c r="H18" i="1"/>
  <c r="G18" i="1"/>
  <c r="F14" i="1"/>
  <c r="F9" i="1" s="1"/>
  <c r="G14" i="1"/>
  <c r="H14" i="1"/>
  <c r="H12" i="1"/>
  <c r="G12" i="1"/>
  <c r="H10" i="1"/>
  <c r="G10" i="1"/>
  <c r="E26" i="1"/>
  <c r="F20" i="1"/>
  <c r="E20" i="1"/>
  <c r="E14" i="1"/>
  <c r="F34" i="1" l="1"/>
  <c r="E9" i="1"/>
  <c r="H44" i="1" l="1"/>
  <c r="G44" i="1"/>
  <c r="E34" i="1"/>
  <c r="F44" i="1" l="1"/>
  <c r="F45" i="1" s="1"/>
  <c r="E44" i="1"/>
  <c r="E45" i="1" l="1"/>
</calcChain>
</file>

<file path=xl/sharedStrings.xml><?xml version="1.0" encoding="utf-8"?>
<sst xmlns="http://schemas.openxmlformats.org/spreadsheetml/2006/main" count="75" uniqueCount="75">
  <si>
    <t>Код бюджетной классификации</t>
  </si>
  <si>
    <t>Наименование показателя</t>
  </si>
  <si>
    <t>НАЛОГИ НА ПРИБЫЛЬ, ДОХОДЫ</t>
  </si>
  <si>
    <t xml:space="preserve">Налог на доходы физических лиц 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</si>
  <si>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</si>
  <si>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</si>
  <si>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</si>
  <si>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</si>
  <si>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БЕЗВОЗМЕЗДНЫЕ ПОСТУПЛЕНИЯ </t>
  </si>
  <si>
    <t>в том числе: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</si>
  <si>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</si>
  <si>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</si>
  <si>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</si>
  <si>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</si>
  <si>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</si>
  <si>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</si>
  <si>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</si>
  <si>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</si>
  <si>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</si>
  <si>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</si>
  <si>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</si>
  <si>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</si>
  <si>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</si>
  <si>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</si>
  <si>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</si>
  <si>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</si>
  <si>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</si>
  <si>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</si>
  <si>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</si>
  <si>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</si>
  <si>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</si>
  <si>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</si>
  <si>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</si>
  <si>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Рост, снижение, %</t>
  </si>
  <si>
    <t>Дотации бюджетам сельских поселений на поддержку мер по обеспечению сбалансированности бюджетов</t>
  </si>
  <si>
    <t>Фактически исполнено за 2019 г.</t>
  </si>
  <si>
    <t>Уточненый план 2019 г.</t>
  </si>
  <si>
    <t>Уточненый план 2020г.</t>
  </si>
  <si>
    <t>Фактически исполнено</t>
  </si>
  <si>
    <t>000 100 00000 00 0000 000</t>
  </si>
  <si>
    <t>000 101 00000 00 0000 000</t>
  </si>
  <si>
    <t>000 101 02000 01 0000 110</t>
  </si>
  <si>
    <t>000 105 00000 00 0000 000</t>
  </si>
  <si>
    <t>000 105 03000 01 0000 110</t>
  </si>
  <si>
    <t>000 106 00000 00 0000 000</t>
  </si>
  <si>
    <t>000 106 01030 01 0000 110</t>
  </si>
  <si>
    <t>000 106 06033 10 0000 110</t>
  </si>
  <si>
    <t>Земельный налог с организаций</t>
  </si>
  <si>
    <t>000 106 06043 10 0000 110</t>
  </si>
  <si>
    <t>Земельный налог с физических лиц</t>
  </si>
  <si>
    <t>000 113 01000 00 0000 000</t>
  </si>
  <si>
    <t>000 113 01995 10 0000 130</t>
  </si>
  <si>
    <t>000 117 05000 00 0000 000</t>
  </si>
  <si>
    <t>ПРОЧИЕ НЕНАЛОГОВЫЕ ПОСТУПЛЕНИЯ</t>
  </si>
  <si>
    <t xml:space="preserve">00 117 05050 10 0000 180 </t>
  </si>
  <si>
    <t xml:space="preserve">Прочие неналоговые поступления бюджетов сельских поселений </t>
  </si>
  <si>
    <t>000 200 00000 00 0000 000</t>
  </si>
  <si>
    <t>000 202 15001 10 0000 151</t>
  </si>
  <si>
    <t>000 202 215002 10 0000 151</t>
  </si>
  <si>
    <t>000 202 25519 10 0000 151</t>
  </si>
  <si>
    <t>Субсидии бюджетам сельских поселений на поддержку отрасли культуры</t>
  </si>
  <si>
    <t>000 202 29999 10 0000 151</t>
  </si>
  <si>
    <t>000 202 35118 10 0000 151</t>
  </si>
  <si>
    <t>000 20240014 10 0000 151</t>
  </si>
  <si>
    <t>1100</t>
  </si>
  <si>
    <t>Физическая культура и спорт</t>
  </si>
  <si>
    <t>00011100000000000000</t>
  </si>
  <si>
    <t xml:space="preserve">ДОХОДЫ ОТ ИСПОЛЬЗОВАНИЯ ИМУЩЕСТВА, НАХОДЯЩЕГОСЯ В ГОСУДАРСТВЕННОЙ И МУНИЦИПАЛЬНОЙ СОБСТВЕННОСТИ 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</si>
  <si>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</si>
  <si>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</si>
  <si>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</si>
  <si>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 xml:space="preserve">Доходы от реализации иного имущества, находящегося в собственности сельских поселений 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</si>
  <si>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</si>
  <si>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</t>
  </si>
  <si>
    <t>Аналитические данные о ходе исполнения бюджета Новолеушинского сельского поселения Тейковского муниципального района Ивановской области в сравнении с 2019 г. по состоянию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</si>
</sst>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5" xfId="0" applyNumberFormat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7" fillId="5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left" wrapText="1"/>
    </xf>
    <xf numFmtId="0" fontId="1" fillId="5" borderId="5" xfId="0" applyFont="1" applyFill="1" applyBorder="1"/>
    <xf numFmtId="0" fontId="5" fillId="2" borderId="5" xfId="0" applyFont="1" applyFill="1" applyBorder="1"/>
    <xf numFmtId="49" fontId="1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45"/>
  <sheetViews>
    <sheetView tabSelected="1" topLeftCell="D1" zoomScaleNormal="100" workbookViewId="0">
      <selection activeCell="K12" sqref="K12"/>
    </sheetView>
  </sheetViews>
  <sheetFormatPr defaultRowHeight="15" x14ac:dyDescent="0.25"/>
  <cols>
    <col min="1" max="1" width="9.140625" customWidth="1"/>
    <col min="2" max="2" width="9.140625" hidden="1" customWidth="1"/>
    <col min="3" max="3" width="24.42578125" style="2" customWidth="1"/>
    <col min="4" max="4" width="58.28515625" customWidth="1"/>
    <col min="5" max="5" width="23.42578125" customWidth="1"/>
    <col min="6" max="8" width="21" customWidth="1"/>
    <col min="9" max="10" width="20.42578125" customWidth="1"/>
  </cols>
  <sheetData>
    <row r="3" spans="3:10" ht="18.75" customHeight="1" x14ac:dyDescent="0.25">
      <c r="D3" s="36" t="s">
        <v>74</v>
      </c>
      <c r="E3" s="36"/>
      <c r="F3" s="36"/>
      <c r="G3" s="36"/>
      <c r="H3" s="36"/>
      <c r="I3" s="36"/>
    </row>
    <row r="4" spans="3:10" ht="18.75" customHeight="1" x14ac:dyDescent="0.25">
      <c r="D4" s="36"/>
      <c r="E4" s="36"/>
      <c r="F4" s="36"/>
      <c r="G4" s="36"/>
      <c r="H4" s="36"/>
      <c r="I4" s="36"/>
    </row>
    <row r="5" spans="3:10" ht="34.5" customHeight="1" x14ac:dyDescent="0.25">
      <c r="D5" s="36"/>
      <c r="E5" s="36"/>
      <c r="F5" s="36"/>
      <c r="G5" s="36"/>
      <c r="H5" s="36"/>
      <c r="I5" s="36"/>
      <c r="J5" s="1"/>
    </row>
    <row r="6" spans="3:10" ht="19.5" thickBot="1" x14ac:dyDescent="0.35">
      <c r="D6" s="23"/>
      <c r="E6" s="23"/>
      <c r="F6" s="23"/>
      <c r="G6" s="23"/>
      <c r="H6" s="23"/>
      <c r="I6" s="23"/>
    </row>
    <row r="7" spans="3:10" ht="74.25" customHeight="1" x14ac:dyDescent="0.25">
      <c r="C7" s="37" t="s">
        <v>0</v>
      </c>
      <c r="D7" s="39" t="s">
        <v>1</v>
      </c>
      <c r="E7" s="39" t="s">
        <v>37</v>
      </c>
      <c r="F7" s="39" t="s">
        <v>38</v>
      </c>
      <c r="G7" s="39" t="s">
        <v>36</v>
      </c>
      <c r="H7" s="39" t="s">
        <v>35</v>
      </c>
      <c r="I7" s="39" t="s">
        <v>33</v>
      </c>
      <c r="J7" s="11"/>
    </row>
    <row r="8" spans="3:10" ht="15.75" customHeight="1" thickBot="1" x14ac:dyDescent="0.3">
      <c r="C8" s="38"/>
      <c r="D8" s="40"/>
      <c r="E8" s="41"/>
      <c r="F8" s="41"/>
      <c r="G8" s="40"/>
      <c r="H8" s="40"/>
      <c r="I8" s="40"/>
      <c r="J8" s="11"/>
    </row>
    <row r="9" spans="3:10" ht="38.25" thickBot="1" x14ac:dyDescent="0.3">
      <c r="C9" s="5" t="s">
        <v>39</v>
      </c>
      <c r="D9" s="24" t="s">
        <v>25</v>
      </c>
      <c r="E9" s="42">
        <f>E10+E12+E14+E18+E20</f>
        <v>3587797</v>
      </c>
      <c r="F9" s="43">
        <f>F10+F12+F14+F18+F20+F24+F22</f>
        <v>2351395.12</v>
      </c>
      <c r="G9" s="52">
        <v>2893200</v>
      </c>
      <c r="H9" s="52">
        <v>2076221.7</v>
      </c>
      <c r="I9" s="53">
        <f>(F9/E9*100)-(H9/G9*100)</f>
        <v>-6.2234324644982877</v>
      </c>
      <c r="J9" s="12"/>
    </row>
    <row r="10" spans="3:10" ht="42" customHeight="1" thickBot="1" x14ac:dyDescent="0.3">
      <c r="C10" s="7" t="s">
        <v>40</v>
      </c>
      <c r="D10" s="25" t="s">
        <v>2</v>
      </c>
      <c r="E10" s="44">
        <v>843673</v>
      </c>
      <c r="F10" s="45">
        <v>389692.67</v>
      </c>
      <c r="G10" s="54">
        <f>G11</f>
        <v>817500</v>
      </c>
      <c r="H10" s="54">
        <f>H11</f>
        <v>484167.87</v>
      </c>
      <c r="I10" s="53">
        <f>(F10/E10*100)-(H10/G10*100)</f>
        <v>-13.035414330620746</v>
      </c>
      <c r="J10" s="13"/>
    </row>
    <row r="11" spans="3:10" ht="19.5" thickBot="1" x14ac:dyDescent="0.3">
      <c r="C11" s="20" t="s">
        <v>41</v>
      </c>
      <c r="D11" s="26" t="s">
        <v>3</v>
      </c>
      <c r="E11" s="46">
        <v>843673</v>
      </c>
      <c r="F11" s="47">
        <v>389692.67</v>
      </c>
      <c r="G11" s="47">
        <v>817500</v>
      </c>
      <c r="H11" s="47">
        <v>484167.87</v>
      </c>
      <c r="I11" s="53">
        <f t="shared" ref="I11:I45" si="0">(F11/E11*100)-(H11/G11*100)</f>
        <v>-13.035414330620746</v>
      </c>
      <c r="J11" s="14"/>
    </row>
    <row r="12" spans="3:10" ht="30.75" thickBot="1" x14ac:dyDescent="0.3">
      <c r="C12" s="6" t="s">
        <v>42</v>
      </c>
      <c r="D12" s="27" t="s">
        <v>4</v>
      </c>
      <c r="E12" s="45">
        <v>608</v>
      </c>
      <c r="F12" s="45">
        <v>1104.79</v>
      </c>
      <c r="G12" s="45">
        <f>G13</f>
        <v>700</v>
      </c>
      <c r="H12" s="45">
        <f>H13</f>
        <v>597.54999999999995</v>
      </c>
      <c r="I12" s="53">
        <f>(F12/E12*100)-(H12/G12*100)</f>
        <v>96.34459586466167</v>
      </c>
      <c r="J12" s="15"/>
    </row>
    <row r="13" spans="3:10" ht="28.5" customHeight="1" thickBot="1" x14ac:dyDescent="0.3">
      <c r="C13" s="20" t="s">
        <v>43</v>
      </c>
      <c r="D13" s="26" t="s">
        <v>5</v>
      </c>
      <c r="E13" s="48">
        <v>608</v>
      </c>
      <c r="F13" s="47">
        <v>1104.79</v>
      </c>
      <c r="G13" s="47">
        <v>700</v>
      </c>
      <c r="H13" s="47">
        <v>597.54999999999995</v>
      </c>
      <c r="I13" s="53">
        <f t="shared" si="0"/>
        <v>96.34459586466167</v>
      </c>
      <c r="J13" s="16"/>
    </row>
    <row r="14" spans="3:10" ht="30.75" thickBot="1" x14ac:dyDescent="0.3">
      <c r="C14" s="6" t="s">
        <v>44</v>
      </c>
      <c r="D14" s="27" t="s">
        <v>6</v>
      </c>
      <c r="E14" s="45">
        <f>E15+E16+E17</f>
        <v>1800000</v>
      </c>
      <c r="F14" s="45">
        <f t="shared" ref="F14:H14" si="1">F15+F16+F17</f>
        <v>996059.10000000009</v>
      </c>
      <c r="G14" s="45">
        <f t="shared" si="1"/>
        <v>1800000</v>
      </c>
      <c r="H14" s="45">
        <f t="shared" si="1"/>
        <v>1472146.84</v>
      </c>
      <c r="I14" s="53">
        <f t="shared" si="0"/>
        <v>-26.449318888888882</v>
      </c>
      <c r="J14" s="15"/>
    </row>
    <row r="15" spans="3:10" ht="33.75" customHeight="1" thickBot="1" x14ac:dyDescent="0.3">
      <c r="C15" s="20" t="s">
        <v>45</v>
      </c>
      <c r="D15" s="26" t="s">
        <v>7</v>
      </c>
      <c r="E15" s="47">
        <v>100000</v>
      </c>
      <c r="F15" s="47">
        <v>52480.160000000003</v>
      </c>
      <c r="G15" s="47">
        <v>100000</v>
      </c>
      <c r="H15" s="47">
        <v>34410.74</v>
      </c>
      <c r="I15" s="53">
        <f t="shared" si="0"/>
        <v>18.069420000000015</v>
      </c>
      <c r="J15" s="16"/>
    </row>
    <row r="16" spans="3:10" ht="19.5" thickBot="1" x14ac:dyDescent="0.3">
      <c r="C16" s="20" t="s">
        <v>46</v>
      </c>
      <c r="D16" s="26" t="s">
        <v>47</v>
      </c>
      <c r="E16" s="47">
        <v>1300000</v>
      </c>
      <c r="F16" s="47">
        <v>789428.8</v>
      </c>
      <c r="G16" s="47">
        <v>1300000</v>
      </c>
      <c r="H16" s="47">
        <v>1189699.1200000001</v>
      </c>
      <c r="I16" s="53">
        <f t="shared" si="0"/>
        <v>-30.79002461538461</v>
      </c>
      <c r="J16" s="16"/>
    </row>
    <row r="17" spans="3:10" ht="24" customHeight="1" thickBot="1" x14ac:dyDescent="0.3">
      <c r="C17" s="20" t="s">
        <v>48</v>
      </c>
      <c r="D17" s="26" t="s">
        <v>49</v>
      </c>
      <c r="E17" s="47">
        <v>400000</v>
      </c>
      <c r="F17" s="47">
        <v>154150.14000000001</v>
      </c>
      <c r="G17" s="47">
        <v>400000</v>
      </c>
      <c r="H17" s="47">
        <v>248036.98</v>
      </c>
      <c r="I17" s="53">
        <f t="shared" si="0"/>
        <v>-23.471709999999995</v>
      </c>
      <c r="J17" s="16"/>
    </row>
    <row r="18" spans="3:10" ht="89.25" customHeight="1" thickBot="1" x14ac:dyDescent="0.3">
      <c r="C18" s="6" t="s">
        <v>66</v>
      </c>
      <c r="D18" s="27" t="s">
        <v>67</v>
      </c>
      <c r="E18" s="45">
        <v>235066</v>
      </c>
      <c r="F18" s="49">
        <v>200088.56</v>
      </c>
      <c r="G18" s="45">
        <f>G19</f>
        <v>275000</v>
      </c>
      <c r="H18" s="45">
        <f>H19</f>
        <v>119309.44</v>
      </c>
      <c r="I18" s="53">
        <f t="shared" si="0"/>
        <v>41.73491108796523</v>
      </c>
      <c r="J18" s="16"/>
    </row>
    <row r="19" spans="3:10" ht="111.75" customHeight="1" thickBot="1" x14ac:dyDescent="0.3">
      <c r="C19" s="20" t="s">
        <v>68</v>
      </c>
      <c r="D19" s="26" t="s">
        <v>69</v>
      </c>
      <c r="E19" s="47">
        <v>235066</v>
      </c>
      <c r="F19" s="47">
        <v>200088.56</v>
      </c>
      <c r="G19" s="47">
        <v>275000</v>
      </c>
      <c r="H19" s="47">
        <v>119309.44</v>
      </c>
      <c r="I19" s="53">
        <f t="shared" si="0"/>
        <v>41.73491108796523</v>
      </c>
      <c r="J19" s="16"/>
    </row>
    <row r="20" spans="3:10" ht="68.25" customHeight="1" thickBot="1" x14ac:dyDescent="0.3">
      <c r="C20" s="6" t="s">
        <v>50</v>
      </c>
      <c r="D20" s="27" t="s">
        <v>70</v>
      </c>
      <c r="E20" s="45">
        <f>E21</f>
        <v>708450</v>
      </c>
      <c r="F20" s="45">
        <f>F21</f>
        <v>708450</v>
      </c>
      <c r="G20" s="45"/>
      <c r="H20" s="45"/>
      <c r="I20" s="53">
        <v>100</v>
      </c>
      <c r="J20" s="13"/>
    </row>
    <row r="21" spans="3:10" ht="63.75" customHeight="1" thickBot="1" x14ac:dyDescent="0.3">
      <c r="C21" s="20" t="s">
        <v>51</v>
      </c>
      <c r="D21" s="26" t="s">
        <v>71</v>
      </c>
      <c r="E21" s="47">
        <v>708450</v>
      </c>
      <c r="F21" s="47">
        <v>708450</v>
      </c>
      <c r="G21" s="47"/>
      <c r="H21" s="47"/>
      <c r="I21" s="53">
        <v>100</v>
      </c>
      <c r="J21" s="14"/>
    </row>
    <row r="22" spans="3:10" ht="63.75" customHeight="1" thickBot="1" x14ac:dyDescent="0.3">
      <c r="C22" s="20"/>
      <c r="D22" s="27" t="s">
        <v>72</v>
      </c>
      <c r="E22" s="47">
        <v>0</v>
      </c>
      <c r="F22" s="45">
        <v>6000</v>
      </c>
      <c r="G22" s="47"/>
      <c r="H22" s="47"/>
      <c r="I22" s="53">
        <v>100</v>
      </c>
      <c r="J22" s="14"/>
    </row>
    <row r="23" spans="3:10" ht="63.75" customHeight="1" thickBot="1" x14ac:dyDescent="0.3">
      <c r="C23" s="20"/>
      <c r="D23" s="26" t="s">
        <v>73</v>
      </c>
      <c r="E23" s="47">
        <v>0</v>
      </c>
      <c r="F23" s="47">
        <v>6000</v>
      </c>
      <c r="G23" s="47"/>
      <c r="H23" s="47"/>
      <c r="I23" s="53">
        <v>100</v>
      </c>
      <c r="J23" s="14"/>
    </row>
    <row r="24" spans="3:10" ht="39.75" thickBot="1" x14ac:dyDescent="0.3">
      <c r="C24" s="6" t="s">
        <v>52</v>
      </c>
      <c r="D24" s="27" t="s">
        <v>53</v>
      </c>
      <c r="E24" s="47">
        <v>0</v>
      </c>
      <c r="F24" s="45">
        <v>50000</v>
      </c>
      <c r="G24" s="45"/>
      <c r="H24" s="45"/>
      <c r="I24" s="53">
        <v>100</v>
      </c>
      <c r="J24" s="13"/>
    </row>
    <row r="25" spans="3:10" ht="38.25" thickBot="1" x14ac:dyDescent="0.3">
      <c r="C25" s="20" t="s">
        <v>54</v>
      </c>
      <c r="D25" s="26" t="s">
        <v>55</v>
      </c>
      <c r="E25" s="47">
        <v>0</v>
      </c>
      <c r="F25" s="47">
        <v>50000</v>
      </c>
      <c r="G25" s="47"/>
      <c r="H25" s="47"/>
      <c r="I25" s="53">
        <v>0</v>
      </c>
      <c r="J25" s="14"/>
    </row>
    <row r="26" spans="3:10" ht="30.75" thickBot="1" x14ac:dyDescent="0.3">
      <c r="C26" s="6" t="s">
        <v>56</v>
      </c>
      <c r="D26" s="28" t="s">
        <v>8</v>
      </c>
      <c r="E26" s="45">
        <f>E28+E29+E31+E32+E33</f>
        <v>10409308</v>
      </c>
      <c r="F26" s="45">
        <f t="shared" ref="F26:H26" si="2">F28+F29+F31+F32+F33</f>
        <v>7704848.8399999999</v>
      </c>
      <c r="G26" s="45">
        <f t="shared" si="2"/>
        <v>20138327.300000001</v>
      </c>
      <c r="H26" s="45">
        <f t="shared" si="2"/>
        <v>14586585.77</v>
      </c>
      <c r="I26" s="53">
        <f t="shared" si="0"/>
        <v>1.5868751833386199</v>
      </c>
      <c r="J26" s="15"/>
    </row>
    <row r="27" spans="3:10" ht="19.5" thickBot="1" x14ac:dyDescent="0.3">
      <c r="C27" s="20"/>
      <c r="D27" s="29" t="s">
        <v>9</v>
      </c>
      <c r="E27" s="47"/>
      <c r="F27" s="47"/>
      <c r="G27" s="47"/>
      <c r="H27" s="47"/>
      <c r="I27" s="53"/>
      <c r="J27" s="14"/>
    </row>
    <row r="28" spans="3:10" ht="67.5" customHeight="1" thickBot="1" x14ac:dyDescent="0.3">
      <c r="C28" s="20" t="s">
        <v>57</v>
      </c>
      <c r="D28" s="29" t="s">
        <v>27</v>
      </c>
      <c r="E28" s="47">
        <v>6193500</v>
      </c>
      <c r="F28" s="47">
        <v>4645125</v>
      </c>
      <c r="G28" s="47">
        <v>5763400</v>
      </c>
      <c r="H28" s="47">
        <v>4322547</v>
      </c>
      <c r="I28" s="53">
        <f t="shared" si="0"/>
        <v>5.2052607841801546E-5</v>
      </c>
      <c r="J28" s="14"/>
    </row>
    <row r="29" spans="3:10" ht="65.25" customHeight="1" thickBot="1" x14ac:dyDescent="0.3">
      <c r="C29" s="20" t="s">
        <v>58</v>
      </c>
      <c r="D29" s="29" t="s">
        <v>34</v>
      </c>
      <c r="E29" s="47">
        <v>108060</v>
      </c>
      <c r="F29" s="47">
        <v>81045</v>
      </c>
      <c r="G29" s="47">
        <v>78480</v>
      </c>
      <c r="H29" s="47">
        <v>57909</v>
      </c>
      <c r="I29" s="53">
        <f t="shared" si="0"/>
        <v>1.2117737003058124</v>
      </c>
      <c r="J29" s="14"/>
    </row>
    <row r="30" spans="3:10" ht="38.25" hidden="1" thickBot="1" x14ac:dyDescent="0.3">
      <c r="C30" s="20" t="s">
        <v>59</v>
      </c>
      <c r="D30" s="29" t="s">
        <v>60</v>
      </c>
      <c r="E30" s="47"/>
      <c r="F30" s="47"/>
      <c r="G30" s="47"/>
      <c r="H30" s="47"/>
      <c r="I30" s="53" t="e">
        <f t="shared" si="0"/>
        <v>#DIV/0!</v>
      </c>
      <c r="J30" s="16"/>
    </row>
    <row r="31" spans="3:10" ht="38.25" thickBot="1" x14ac:dyDescent="0.3">
      <c r="C31" s="20" t="s">
        <v>61</v>
      </c>
      <c r="D31" s="26" t="s">
        <v>28</v>
      </c>
      <c r="E31" s="47">
        <v>450000</v>
      </c>
      <c r="F31" s="47"/>
      <c r="G31" s="47">
        <v>3000000</v>
      </c>
      <c r="H31" s="47">
        <v>3000000</v>
      </c>
      <c r="I31" s="53">
        <v>0</v>
      </c>
      <c r="J31" s="14"/>
    </row>
    <row r="32" spans="3:10" ht="84.75" customHeight="1" thickBot="1" x14ac:dyDescent="0.3">
      <c r="C32" s="20" t="s">
        <v>62</v>
      </c>
      <c r="D32" s="26" t="s">
        <v>29</v>
      </c>
      <c r="E32" s="47">
        <v>81000</v>
      </c>
      <c r="F32" s="47">
        <v>47850.11</v>
      </c>
      <c r="G32" s="47">
        <v>80220</v>
      </c>
      <c r="H32" s="47">
        <v>52292.53</v>
      </c>
      <c r="I32" s="53">
        <f t="shared" si="0"/>
        <v>-6.1121900237310243</v>
      </c>
      <c r="J32" s="16"/>
    </row>
    <row r="33" spans="3:10" ht="71.25" customHeight="1" thickBot="1" x14ac:dyDescent="0.3">
      <c r="C33" s="20" t="s">
        <v>63</v>
      </c>
      <c r="D33" s="26" t="s">
        <v>30</v>
      </c>
      <c r="E33" s="47">
        <v>3576748</v>
      </c>
      <c r="F33" s="50">
        <v>2930828.73</v>
      </c>
      <c r="G33" s="55">
        <v>11216227.300000001</v>
      </c>
      <c r="H33" s="55">
        <v>7153837.2400000002</v>
      </c>
      <c r="I33" s="53">
        <f t="shared" si="0"/>
        <v>18.160021540527424</v>
      </c>
      <c r="J33" s="22"/>
    </row>
    <row r="34" spans="3:10" ht="20.25" thickBot="1" x14ac:dyDescent="0.3">
      <c r="C34" s="4"/>
      <c r="D34" s="30" t="s">
        <v>10</v>
      </c>
      <c r="E34" s="58">
        <f>E9+E26</f>
        <v>13997105</v>
      </c>
      <c r="F34" s="58">
        <f>F9+F26</f>
        <v>10056243.960000001</v>
      </c>
      <c r="G34" s="58">
        <f>G9+G26</f>
        <v>23031527.300000001</v>
      </c>
      <c r="H34" s="58">
        <f t="shared" ref="G34:H34" si="3">H9+H26</f>
        <v>16662807.469999999</v>
      </c>
      <c r="I34" s="59">
        <f t="shared" si="0"/>
        <v>-0.50264751618998105</v>
      </c>
      <c r="J34" s="17"/>
    </row>
    <row r="35" spans="3:10" ht="20.25" thickBot="1" x14ac:dyDescent="0.3">
      <c r="C35" s="3"/>
      <c r="D35" s="31" t="s">
        <v>11</v>
      </c>
      <c r="E35" s="51"/>
      <c r="F35" s="51"/>
      <c r="G35" s="56"/>
      <c r="H35" s="56"/>
      <c r="I35" s="53"/>
      <c r="J35" s="17"/>
    </row>
    <row r="36" spans="3:10" ht="18.75" x14ac:dyDescent="0.3">
      <c r="C36" s="8" t="s">
        <v>20</v>
      </c>
      <c r="D36" s="32" t="s">
        <v>12</v>
      </c>
      <c r="E36" s="52">
        <v>4738647.2</v>
      </c>
      <c r="F36" s="52">
        <v>3257357.56</v>
      </c>
      <c r="G36" s="52">
        <v>4555370</v>
      </c>
      <c r="H36" s="52">
        <v>2852905.92</v>
      </c>
      <c r="I36" s="53">
        <f t="shared" si="0"/>
        <v>6.1129271367845277</v>
      </c>
      <c r="J36" s="17"/>
    </row>
    <row r="37" spans="3:10" ht="18.75" x14ac:dyDescent="0.3">
      <c r="C37" s="8" t="s">
        <v>32</v>
      </c>
      <c r="D37" s="32" t="s">
        <v>13</v>
      </c>
      <c r="E37" s="52">
        <v>81000</v>
      </c>
      <c r="F37" s="52">
        <v>47850.11</v>
      </c>
      <c r="G37" s="52">
        <v>80220</v>
      </c>
      <c r="H37" s="52">
        <v>52292.53</v>
      </c>
      <c r="I37" s="53">
        <f t="shared" si="0"/>
        <v>-6.1121900237310243</v>
      </c>
      <c r="J37" s="17"/>
    </row>
    <row r="38" spans="3:10" ht="37.5" x14ac:dyDescent="0.3">
      <c r="C38" s="8" t="s">
        <v>31</v>
      </c>
      <c r="D38" s="33" t="s">
        <v>14</v>
      </c>
      <c r="E38" s="52">
        <v>338252.79999999999</v>
      </c>
      <c r="F38" s="52">
        <v>191536.5</v>
      </c>
      <c r="G38" s="52">
        <v>458400</v>
      </c>
      <c r="H38" s="52">
        <v>253221.97</v>
      </c>
      <c r="I38" s="53">
        <f t="shared" si="0"/>
        <v>1.3848570309576758</v>
      </c>
      <c r="J38" s="17"/>
    </row>
    <row r="39" spans="3:10" ht="18.75" x14ac:dyDescent="0.3">
      <c r="C39" s="8" t="s">
        <v>21</v>
      </c>
      <c r="D39" s="32" t="s">
        <v>15</v>
      </c>
      <c r="E39" s="52">
        <v>1792626</v>
      </c>
      <c r="F39" s="52">
        <v>1448066.1</v>
      </c>
      <c r="G39" s="52">
        <v>2108197</v>
      </c>
      <c r="H39" s="52">
        <v>1385594</v>
      </c>
      <c r="I39" s="53">
        <f t="shared" si="0"/>
        <v>15.054917968648255</v>
      </c>
      <c r="J39" s="18"/>
    </row>
    <row r="40" spans="3:10" ht="30" customHeight="1" x14ac:dyDescent="0.3">
      <c r="C40" s="8" t="s">
        <v>22</v>
      </c>
      <c r="D40" s="32" t="s">
        <v>16</v>
      </c>
      <c r="E40" s="52">
        <v>5520179</v>
      </c>
      <c r="F40" s="52">
        <v>3488332.02</v>
      </c>
      <c r="G40" s="52">
        <v>15636530.300000001</v>
      </c>
      <c r="H40" s="52">
        <v>11148465.640000001</v>
      </c>
      <c r="I40" s="53">
        <f t="shared" si="0"/>
        <v>-8.1051953473158633</v>
      </c>
      <c r="J40" s="17"/>
    </row>
    <row r="41" spans="3:10" ht="37.5" x14ac:dyDescent="0.3">
      <c r="C41" s="8" t="s">
        <v>23</v>
      </c>
      <c r="D41" s="33" t="s">
        <v>17</v>
      </c>
      <c r="E41" s="52">
        <v>1050400</v>
      </c>
      <c r="F41" s="52">
        <v>506742.03</v>
      </c>
      <c r="G41" s="52">
        <v>1125310</v>
      </c>
      <c r="H41" s="52">
        <v>682081.14</v>
      </c>
      <c r="I41" s="53">
        <f t="shared" si="0"/>
        <v>-12.369964974354907</v>
      </c>
      <c r="J41" s="17"/>
    </row>
    <row r="42" spans="3:10" ht="18.75" x14ac:dyDescent="0.3">
      <c r="C42" s="8" t="s">
        <v>24</v>
      </c>
      <c r="D42" s="32" t="s">
        <v>18</v>
      </c>
      <c r="E42" s="52">
        <v>466000</v>
      </c>
      <c r="F42" s="52">
        <v>340306.5</v>
      </c>
      <c r="G42" s="60">
        <v>457500</v>
      </c>
      <c r="H42" s="60">
        <v>334730.94</v>
      </c>
      <c r="I42" s="53">
        <f t="shared" si="0"/>
        <v>-0.13808686413845805</v>
      </c>
      <c r="J42" s="21"/>
    </row>
    <row r="43" spans="3:10" ht="18.75" x14ac:dyDescent="0.3">
      <c r="C43" s="8" t="s">
        <v>64</v>
      </c>
      <c r="D43" s="32" t="s">
        <v>65</v>
      </c>
      <c r="E43" s="52">
        <v>10000</v>
      </c>
      <c r="F43" s="52">
        <v>7371.8</v>
      </c>
      <c r="G43" s="61">
        <v>10000</v>
      </c>
      <c r="H43" s="61">
        <v>8769.9</v>
      </c>
      <c r="I43" s="53">
        <f t="shared" si="0"/>
        <v>-13.980999999999995</v>
      </c>
      <c r="J43" s="19"/>
    </row>
    <row r="44" spans="3:10" ht="18.75" x14ac:dyDescent="0.3">
      <c r="C44" s="9"/>
      <c r="D44" s="34" t="s">
        <v>19</v>
      </c>
      <c r="E44" s="58">
        <f>E36+E37+E38+E39+E40+E41+E42+E43</f>
        <v>13997105</v>
      </c>
      <c r="F44" s="58">
        <f>F36+F37+F38+F39+F40+F41+F42+F43</f>
        <v>9287562.6199999992</v>
      </c>
      <c r="G44" s="58">
        <f>SUM(G36:G43)</f>
        <v>24431527.300000001</v>
      </c>
      <c r="H44" s="58">
        <f>SUM(H36:H43)</f>
        <v>16718062.040000001</v>
      </c>
      <c r="I44" s="59">
        <f t="shared" si="0"/>
        <v>-2.0747774724659962</v>
      </c>
    </row>
    <row r="45" spans="3:10" ht="18.75" x14ac:dyDescent="0.3">
      <c r="C45" s="10"/>
      <c r="D45" s="35" t="s">
        <v>26</v>
      </c>
      <c r="E45" s="57">
        <f>E34-E44</f>
        <v>0</v>
      </c>
      <c r="F45" s="57">
        <f>F34-F44</f>
        <v>768681.34000000171</v>
      </c>
      <c r="G45" s="57">
        <f t="shared" ref="G45:H45" si="4">G34-G44</f>
        <v>-1400000</v>
      </c>
      <c r="H45" s="57">
        <f t="shared" si="4"/>
        <v>-55254.570000002161</v>
      </c>
      <c r="I45" s="53"/>
    </row>
  </sheetData>
  <mergeCells count="8">
    <mergeCell ref="D3:I5"/>
    <mergeCell ref="C7:C8"/>
    <mergeCell ref="I7:I8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2020-10-19T21:56:46Z</dcterms:modified>
</cp:coreProperties>
</file>